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225"/>
  <workbookPr/>
  <mc:AlternateContent xmlns:mc="http://schemas.openxmlformats.org/markup-compatibility/2006">
    <mc:Choice Requires="x15">
      <x15ac:absPath xmlns:x15ac="http://schemas.microsoft.com/office/spreadsheetml/2010/11/ac" url="C:\Users\WFUENTES\OneDrive\Universidad\Maestria\Modelos Gerenciales de Info\GUIA_N3\Correccion guia 2\"/>
    </mc:Choice>
  </mc:AlternateContent>
  <xr:revisionPtr revIDLastSave="0" documentId="5B6BDBA3902178BBA344318CB8C88A2854866ADA" xr6:coauthVersionLast="20" xr6:coauthVersionMax="20" xr10:uidLastSave="{00000000-0000-0000-0000-000000000000}"/>
  <bookViews>
    <workbookView xWindow="0" yWindow="0" windowWidth="20415" windowHeight="11595" xr2:uid="{00000000-000D-0000-FFFF-FFFF00000000}"/>
  </bookViews>
  <sheets>
    <sheet name="Activos" sheetId="1" r:id="rId1"/>
    <sheet name="Amenazas" sheetId="2" r:id="rId2"/>
    <sheet name="Valoracion" sheetId="4" r:id="rId3"/>
    <sheet name="Tablas" sheetId="5" r:id="rId4"/>
  </sheets>
  <externalReferences>
    <externalReference r:id="rId5"/>
  </externalReferences>
  <definedNames>
    <definedName name="_xlnm._FilterDatabase" localSheetId="2" hidden="1">Valoracion!$A$1:$I$4</definedName>
    <definedName name="Escala">[1]Fuente!$B$2:$B$5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4" l="1"/>
  <c r="I39" i="4"/>
  <c r="D39" i="4"/>
  <c r="C39" i="4"/>
  <c r="I2" i="4"/>
  <c r="I3" i="4"/>
  <c r="I6" i="4"/>
  <c r="I7" i="4"/>
  <c r="H8" i="4"/>
  <c r="I8" i="4"/>
  <c r="H9" i="4"/>
  <c r="I9" i="4"/>
  <c r="H10" i="4"/>
  <c r="I10" i="4"/>
  <c r="H11" i="4"/>
  <c r="I11" i="4"/>
  <c r="I13" i="4"/>
  <c r="I14" i="4"/>
  <c r="I15" i="4"/>
  <c r="I16" i="4"/>
  <c r="I17" i="4"/>
  <c r="H19" i="4"/>
  <c r="I19" i="4"/>
  <c r="H20" i="4"/>
  <c r="I20" i="4"/>
  <c r="H21" i="4"/>
  <c r="I21" i="4"/>
  <c r="I22" i="4"/>
  <c r="I23" i="4"/>
  <c r="H25" i="4"/>
  <c r="I25" i="4"/>
  <c r="H26" i="4"/>
  <c r="I26" i="4"/>
  <c r="I27" i="4"/>
  <c r="H28" i="4"/>
  <c r="I28" i="4"/>
  <c r="I30" i="4"/>
  <c r="I31" i="4"/>
  <c r="H33" i="4"/>
  <c r="I33" i="4"/>
  <c r="H34" i="4"/>
  <c r="I34" i="4"/>
  <c r="H35" i="4"/>
  <c r="I35" i="4"/>
  <c r="H36" i="4"/>
  <c r="I36" i="4"/>
  <c r="H37" i="4"/>
  <c r="I37" i="4"/>
  <c r="I38" i="4"/>
  <c r="H4" i="4"/>
  <c r="I4" i="4"/>
  <c r="C41" i="1"/>
</calcChain>
</file>

<file path=xl/sharedStrings.xml><?xml version="1.0" encoding="utf-8"?>
<sst xmlns="http://schemas.openxmlformats.org/spreadsheetml/2006/main" count="241" uniqueCount="149">
  <si>
    <t>Descripcion</t>
  </si>
  <si>
    <t>Cálculo</t>
  </si>
  <si>
    <t>1. Activos Esenciales</t>
  </si>
  <si>
    <t>Información</t>
  </si>
  <si>
    <t xml:space="preserve">Documentos institucionales </t>
  </si>
  <si>
    <t>Directorio de Contactos</t>
  </si>
  <si>
    <t>Productos institucionales ( Folletos, Fotos, etc.)</t>
  </si>
  <si>
    <t>Informática (Planes, Documentación, etc.)</t>
  </si>
  <si>
    <t>Servicios Prestados</t>
  </si>
  <si>
    <t>Serv. Consulta Generales
(Comparendos, Estado de Trámites).</t>
  </si>
  <si>
    <t>Serv. Manejo PQRS</t>
  </si>
  <si>
    <t>Serv. Chat Online</t>
  </si>
  <si>
    <t>Serv. Tramites en Linéa</t>
  </si>
  <si>
    <t>Página Web interna (Intranet)</t>
  </si>
  <si>
    <t>Sitio Web</t>
  </si>
  <si>
    <t>2. Sistemas</t>
  </si>
  <si>
    <t>Comunicaciones</t>
  </si>
  <si>
    <t>Equipos de la red cableada (router, switch, etc.)</t>
  </si>
  <si>
    <t>Equipos de la red inalámbrica  (router, punto de acceso, etc.)</t>
  </si>
  <si>
    <t>Firewall</t>
  </si>
  <si>
    <t>Programas de comunicación (correo electrónico, chat, 
llamadas telefónicas,PBX, etc.)</t>
  </si>
  <si>
    <t>Aplicaciones (Software)</t>
  </si>
  <si>
    <t>Aplicaciones ofimática para computador</t>
  </si>
  <si>
    <t>Sistema operativo Linux</t>
  </si>
  <si>
    <t>Gestor Contenidos Joomla</t>
  </si>
  <si>
    <t>Gestor Moodle</t>
  </si>
  <si>
    <t>Equipos Computo (Hardware)</t>
  </si>
  <si>
    <t>Servidores Aplicaciones</t>
  </si>
  <si>
    <t>Servidores Bases de Datos</t>
  </si>
  <si>
    <t>Servidores Proxy</t>
  </si>
  <si>
    <t>Scanner</t>
  </si>
  <si>
    <t>Infraestructura Fisica</t>
  </si>
  <si>
    <t>Centro de Computo</t>
  </si>
  <si>
    <t>Oficina de Comuncaciones</t>
  </si>
  <si>
    <t>3. Personas</t>
  </si>
  <si>
    <t>Junta Directiva</t>
  </si>
  <si>
    <t>Gerencia</t>
  </si>
  <si>
    <t>Asesores</t>
  </si>
  <si>
    <t xml:space="preserve">Profesional </t>
  </si>
  <si>
    <t>Soporte Tecnico</t>
  </si>
  <si>
    <t>Servicio de mensajería de externo</t>
  </si>
  <si>
    <t>Total</t>
  </si>
  <si>
    <t>Activo</t>
  </si>
  <si>
    <t>Tipo de Activo</t>
  </si>
  <si>
    <t>Tipo de Amenaza</t>
  </si>
  <si>
    <t>Amenaza</t>
  </si>
  <si>
    <t>Dimensión</t>
  </si>
  <si>
    <t>Activos Esenciales - Informacion</t>
  </si>
  <si>
    <t xml:space="preserve">*Documentos institucionales 
*Directorio de Contactos
*Productos institucionales (Folletos, Fotos, etc.)
*Informática (Planes, Documentación, etc.)
</t>
  </si>
  <si>
    <r>
      <rPr>
        <b/>
        <sz val="11"/>
        <color theme="1"/>
        <rFont val="Calibri"/>
        <family val="2"/>
        <scheme val="minor"/>
      </rPr>
      <t xml:space="preserve">FI. </t>
    </r>
    <r>
      <rPr>
        <sz val="11"/>
        <color theme="1"/>
        <rFont val="Calibri"/>
        <family val="2"/>
        <scheme val="minor"/>
      </rPr>
      <t>Fuga de Información</t>
    </r>
    <r>
      <rPr>
        <b/>
        <sz val="11"/>
        <color theme="1"/>
        <rFont val="Calibri"/>
        <family val="2"/>
        <scheme val="minor"/>
      </rPr>
      <t/>
    </r>
  </si>
  <si>
    <t>Salida no controlada de información de forma verbal, Escrita o vía electrónica.</t>
  </si>
  <si>
    <t>* Confidencialidad
* Integridad
* Disponibilidad</t>
  </si>
  <si>
    <r>
      <rPr>
        <b/>
        <sz val="11"/>
        <color theme="1"/>
        <rFont val="Calibri"/>
        <family val="2"/>
        <scheme val="minor"/>
      </rPr>
      <t>FA.</t>
    </r>
    <r>
      <rPr>
        <sz val="11"/>
        <color theme="1"/>
        <rFont val="Calibri"/>
        <family val="2"/>
        <scheme val="minor"/>
      </rPr>
      <t xml:space="preserve"> Errores Humanos</t>
    </r>
  </si>
  <si>
    <t>Ingreso de Informacion errada y perdida de informacion.</t>
  </si>
  <si>
    <r>
      <rPr>
        <b/>
        <sz val="11"/>
        <color theme="1"/>
        <rFont val="Calibri"/>
        <family val="2"/>
        <scheme val="minor"/>
      </rPr>
      <t>FI.</t>
    </r>
    <r>
      <rPr>
        <sz val="11"/>
        <color theme="1"/>
        <rFont val="Calibri"/>
        <family val="2"/>
        <scheme val="minor"/>
      </rPr>
      <t xml:space="preserve"> Destruccion de Información</t>
    </r>
  </si>
  <si>
    <t xml:space="preserve">Elimacion de Informacion de manera intencional para causar traumatismo en la entidad. </t>
  </si>
  <si>
    <t>Activos Esenciales - Servicios Prestados</t>
  </si>
  <si>
    <t xml:space="preserve">*Serv. Consulta Generales
*Serv. Manejo PQRS
*Serv. Chat Online
*Serv. Tramites en Linéa
*Página Web interna (Intranet)
*Sitio Web
</t>
  </si>
  <si>
    <r>
      <rPr>
        <b/>
        <sz val="11"/>
        <color theme="1"/>
        <rFont val="Calibri"/>
        <family val="2"/>
        <scheme val="minor"/>
      </rPr>
      <t xml:space="preserve">DA </t>
    </r>
    <r>
      <rPr>
        <sz val="11"/>
        <color theme="1"/>
        <rFont val="Calibri"/>
        <family val="2"/>
        <scheme val="minor"/>
      </rPr>
      <t>Caida del sistema</t>
    </r>
  </si>
  <si>
    <t>El no pago de las obligaciones contravencionales, pérdida de recaudo de cartera</t>
  </si>
  <si>
    <t>FI. Acceso no Autorizado</t>
  </si>
  <si>
    <t>El servicio de PQRS no maneja complejidad de claves lo que permite suplantar facilmente la identidad de un usuario.</t>
  </si>
  <si>
    <t>DA Caida del sistema</t>
  </si>
  <si>
    <t>Mala imagen  institucional</t>
  </si>
  <si>
    <t>Pérdida de recaudo de cartera-pérdida de ingresos por trámites</t>
  </si>
  <si>
    <t>Retardos en la presentación de informes</t>
  </si>
  <si>
    <t>OS Caida del sistema-virus-hackers</t>
  </si>
  <si>
    <t>Traumatismo general en la prestación de los servicios web</t>
  </si>
  <si>
    <t>Sistemas - Comunicaciones</t>
  </si>
  <si>
    <t xml:space="preserve">*Equipos de la red cableada (router, switch, etc.)
*Equipos de la red inalámbrica (router, punto de acceso, etc.)
*Firewall
*Programas de comunicación (correo electrónico, chat, 
llamadas telefónicas,PBX, etc.)
</t>
  </si>
  <si>
    <r>
      <rPr>
        <b/>
        <sz val="11"/>
        <color theme="1"/>
        <rFont val="Calibri"/>
        <family val="2"/>
        <scheme val="minor"/>
      </rPr>
      <t>OI.</t>
    </r>
    <r>
      <rPr>
        <sz val="11"/>
        <color theme="1"/>
        <rFont val="Calibri"/>
        <family val="2"/>
        <scheme val="minor"/>
      </rPr>
      <t xml:space="preserve"> Fallas de Energia</t>
    </r>
  </si>
  <si>
    <t>Interrupcion de Suministro de Electrico, por solo contar con un proveedor de Energia.</t>
  </si>
  <si>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Conexion Electrica</t>
    </r>
  </si>
  <si>
    <t>Los disp. De comunicacion se encuentran conectados a un mismo cirtuito electrico.</t>
  </si>
  <si>
    <r>
      <rPr>
        <b/>
        <sz val="11"/>
        <color theme="1"/>
        <rFont val="Calibri"/>
        <family val="2"/>
        <scheme val="minor"/>
      </rPr>
      <t>FI</t>
    </r>
    <r>
      <rPr>
        <sz val="11"/>
        <color theme="1"/>
        <rFont val="Calibri"/>
        <family val="2"/>
        <scheme val="minor"/>
      </rPr>
      <t>. Desconexion de los Equipos de Comunicacion.</t>
    </r>
  </si>
  <si>
    <t>El Acceso al centro de computo se realiza con restricciones mínimas. Lo que facilita la desconexion de alguno de los Dispositivos.</t>
  </si>
  <si>
    <r>
      <rPr>
        <b/>
        <sz val="11"/>
        <color theme="1"/>
        <rFont val="Calibri"/>
        <family val="2"/>
        <scheme val="minor"/>
      </rPr>
      <t>OI.</t>
    </r>
    <r>
      <rPr>
        <sz val="11"/>
        <color theme="1"/>
        <rFont val="Calibri"/>
        <family val="2"/>
        <scheme val="minor"/>
      </rPr>
      <t xml:space="preserve"> Falla por Obsolecencia.</t>
    </r>
  </si>
  <si>
    <t>Los disp. De comunicacion tiene mas de 5 años de uso y no cuentan con soporte directo con proveedor.</t>
  </si>
  <si>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Errores Monitoreo.</t>
    </r>
  </si>
  <si>
    <t>No se tiene monitoreo de los Dispositivos de RED para identificar fallas o caidas de los mismos.</t>
  </si>
  <si>
    <t>Sistemas - Aplicaciones (Software)</t>
  </si>
  <si>
    <t>*Aplicaciones ofimática para computador
*Sistema operativo Linux
*Gestor Contenidos Joomla
*Gestor Moodle</t>
  </si>
  <si>
    <r>
      <rPr>
        <b/>
        <sz val="11"/>
        <color theme="1"/>
        <rFont val="Calibri"/>
        <family val="2"/>
        <scheme val="minor"/>
      </rPr>
      <t xml:space="preserve">OI. </t>
    </r>
    <r>
      <rPr>
        <sz val="11"/>
        <color theme="1"/>
        <rFont val="Calibri"/>
        <family val="2"/>
        <scheme val="minor"/>
      </rPr>
      <t>Software Libre</t>
    </r>
  </si>
  <si>
    <t xml:space="preserve">Al ser software libre no tiene soporte con ningun proveedor, ni garantia del mismo.
</t>
  </si>
  <si>
    <r>
      <rPr>
        <b/>
        <sz val="11"/>
        <color theme="1"/>
        <rFont val="Calibri"/>
        <family val="2"/>
        <scheme val="minor"/>
      </rPr>
      <t>DA</t>
    </r>
    <r>
      <rPr>
        <sz val="11"/>
        <color theme="1"/>
        <rFont val="Calibri"/>
        <family val="2"/>
        <scheme val="minor"/>
      </rPr>
      <t>. Software Libre</t>
    </r>
  </si>
  <si>
    <t>Al ser software libre tiene defectos en el codigo produciendo operaciones defectuosas lo que puede alterar la integridad de los datos.</t>
  </si>
  <si>
    <r>
      <rPr>
        <b/>
        <sz val="11"/>
        <color theme="1"/>
        <rFont val="Calibri"/>
        <family val="2"/>
        <scheme val="minor"/>
      </rPr>
      <t xml:space="preserve">OS. </t>
    </r>
    <r>
      <rPr>
        <sz val="11"/>
        <color theme="1"/>
        <rFont val="Calibri"/>
        <family val="2"/>
        <scheme val="minor"/>
      </rPr>
      <t>Gestion Conocimiento</t>
    </r>
  </si>
  <si>
    <t>El conocimiento del Software CORE esta en manos de personal externo.</t>
  </si>
  <si>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Errores de Mantenimiento</t>
    </r>
  </si>
  <si>
    <t>Al ser software libre los paquetes de distribucion no son completamente compatibles con la APP actual.</t>
  </si>
  <si>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Alta disponibilidad</t>
    </r>
  </si>
  <si>
    <t>Los sistemas core de la institucion no estan configurados en forma redundante (Cluster u HA).</t>
  </si>
  <si>
    <t>Sistemas - Equipos Computo (Hardware)</t>
  </si>
  <si>
    <t xml:space="preserve">*Servidores Aplicaciones
*Servidores Bases de Datos
*Servidores Proxy
*Scanner
</t>
  </si>
  <si>
    <t>Interrupcion de Suministro de Energia, por solo contar con un proveedor de Energia.</t>
  </si>
  <si>
    <t>* Disponibilidad
* Confidencialidad</t>
  </si>
  <si>
    <r>
      <rPr>
        <b/>
        <sz val="11"/>
        <color theme="1"/>
        <rFont val="Calibri"/>
        <family val="2"/>
        <scheme val="minor"/>
      </rPr>
      <t>OI.</t>
    </r>
    <r>
      <rPr>
        <sz val="11"/>
        <color theme="1"/>
        <rFont val="Calibri"/>
        <family val="2"/>
        <scheme val="minor"/>
      </rPr>
      <t xml:space="preserve"> Obsolesencia Tecnologica
</t>
    </r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Obsolesencia Tecnologica</t>
    </r>
  </si>
  <si>
    <t>Los servidores tiene mas de 5 años de uso y no cuentan con soporte director con proveedor.</t>
  </si>
  <si>
    <t>Los servidores se encuentran conectados a un mismo cirtuito electrico.</t>
  </si>
  <si>
    <t>Sistemas - Infraestructura Fisica</t>
  </si>
  <si>
    <t xml:space="preserve">*Centro de Cómputo
*Oficina de Comunicaciones
</t>
  </si>
  <si>
    <r>
      <t xml:space="preserve">OS. </t>
    </r>
    <r>
      <rPr>
        <sz val="11"/>
        <color theme="1"/>
        <rFont val="Calibri"/>
        <family val="2"/>
        <scheme val="minor"/>
      </rPr>
      <t>CC sin Estandares.</t>
    </r>
  </si>
  <si>
    <t>El C.C no cumple con los estandares minimos para salvaguardar hardware de alta criticidad.</t>
  </si>
  <si>
    <t>OS. CC de Facil Acceso.</t>
  </si>
  <si>
    <t>El Acceso al centro de computo se realiza con restricciones mínimas.</t>
  </si>
  <si>
    <t>Personas</t>
  </si>
  <si>
    <t xml:space="preserve">*Junta Directiva
*Gerencia
*Asesores
*Profesional 
*Soporte Técnico
*Servicio de mensajería de externo
</t>
  </si>
  <si>
    <t>FA. Desconocimiento Tecnologico.</t>
  </si>
  <si>
    <t>Solicitud de operación sin el conocimiento necesario, vulnerando las políticas de seguridad</t>
  </si>
  <si>
    <t xml:space="preserve">* Confidencialidad
* Integridad
* Disponibilidad
</t>
  </si>
  <si>
    <t>Se realizan solicitudes de operación sin el conocimiento necesario, vulnerando las políticas de seguridad sin apoyarse en el SGSI.</t>
  </si>
  <si>
    <t>FA. Aplicación errada de procedimientos</t>
  </si>
  <si>
    <t>Malas prácticas de los procedimientos especializados</t>
  </si>
  <si>
    <t>FA. Personal no calificado</t>
  </si>
  <si>
    <t>Falta de experiencia y conocimiento técnico.</t>
  </si>
  <si>
    <t>OS Falta de compromiso e ineficiencia en el servicio</t>
  </si>
  <si>
    <t>No entrega ni recepción de correspondencia</t>
  </si>
  <si>
    <t xml:space="preserve">* Confidencialidad
* Integridad
</t>
  </si>
  <si>
    <t>FI. Acción mal intencionada</t>
  </si>
  <si>
    <t>Fraude y hurto de información</t>
  </si>
  <si>
    <t>Disponibilidad</t>
  </si>
  <si>
    <t>Integridad</t>
  </si>
  <si>
    <t>Confidencialidad</t>
  </si>
  <si>
    <t xml:space="preserve">Valoración
Promedio </t>
  </si>
  <si>
    <t>Calificacion</t>
  </si>
  <si>
    <t>Activos Esenciales - Información</t>
  </si>
  <si>
    <t>Ingreso de Informacion errada.</t>
  </si>
  <si>
    <r>
      <rPr>
        <b/>
        <sz val="11"/>
        <color theme="1"/>
        <rFont val="Calibri"/>
        <family val="2"/>
        <scheme val="minor"/>
      </rPr>
      <t>FI.</t>
    </r>
    <r>
      <rPr>
        <sz val="11"/>
        <color theme="1"/>
        <rFont val="Calibri"/>
        <family val="2"/>
        <scheme val="minor"/>
      </rPr>
      <t xml:space="preserve"> Destruccion de Informacion</t>
    </r>
  </si>
  <si>
    <r>
      <rPr>
        <b/>
        <sz val="11"/>
        <color theme="1"/>
        <rFont val="Calibri"/>
        <family val="2"/>
        <scheme val="minor"/>
      </rPr>
      <t>FI</t>
    </r>
    <r>
      <rPr>
        <sz val="11"/>
        <color theme="1"/>
        <rFont val="Calibri"/>
        <family val="2"/>
        <scheme val="minor"/>
      </rPr>
      <t>. Acceso no Autorizado</t>
    </r>
  </si>
  <si>
    <r>
      <rPr>
        <b/>
        <sz val="11"/>
        <color theme="1"/>
        <rFont val="Calibri"/>
        <family val="2"/>
        <scheme val="minor"/>
      </rPr>
      <t>DA.</t>
    </r>
    <r>
      <rPr>
        <sz val="11"/>
        <color theme="1"/>
        <rFont val="Calibri"/>
        <family val="2"/>
        <scheme val="minor"/>
      </rPr>
      <t xml:space="preserve"> Caida del sistema</t>
    </r>
  </si>
  <si>
    <r>
      <rPr>
        <b/>
        <sz val="11"/>
        <color theme="1"/>
        <rFont val="Calibri"/>
        <family val="2"/>
        <scheme val="minor"/>
      </rPr>
      <t>OS.</t>
    </r>
    <r>
      <rPr>
        <sz val="11"/>
        <color theme="1"/>
        <rFont val="Calibri"/>
        <family val="2"/>
        <scheme val="minor"/>
      </rPr>
      <t xml:space="preserve"> Caida del sistema-virus-hackers</t>
    </r>
  </si>
  <si>
    <t>Los servidores tiene mas de 5 años de uso y no cuentan con soporte directo con proveedor.</t>
  </si>
  <si>
    <r>
      <t xml:space="preserve">OS. </t>
    </r>
    <r>
      <rPr>
        <sz val="11"/>
        <color theme="1"/>
        <rFont val="Calibri"/>
        <family val="2"/>
        <scheme val="minor"/>
      </rPr>
      <t>CC sin Estándares.</t>
    </r>
  </si>
  <si>
    <t>El C.C no cumple con los estándares mínimos para salvaguardar hardware de alta criticidad.</t>
  </si>
  <si>
    <t>FA. Desconocimiento Tecnológico.</t>
  </si>
  <si>
    <t>O.S Falta de compromiso e ineficiencia en el servicio</t>
  </si>
  <si>
    <t>Valoracion
Amenazas</t>
  </si>
  <si>
    <t>Definición</t>
  </si>
  <si>
    <t>Prioridad</t>
  </si>
  <si>
    <t>Definicion</t>
  </si>
  <si>
    <t>Muy Bajo</t>
  </si>
  <si>
    <t>1 to 5</t>
  </si>
  <si>
    <t>Bajo</t>
  </si>
  <si>
    <t>6 to 10</t>
  </si>
  <si>
    <t>Medio</t>
  </si>
  <si>
    <t>12 to 15</t>
  </si>
  <si>
    <t>Alto</t>
  </si>
  <si>
    <t>16 to 20</t>
  </si>
  <si>
    <t>Muy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</si>
</sst>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128">
    <xf numFmtId="0" fontId="0" fillId="0" borderId="0" xfId="0"/>
    <xf numFmtId="0" fontId="0" fillId="0" borderId="0" xfId="0" applyBorder="1"/>
    <xf numFmtId="0" fontId="4" fillId="3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2" fillId="2" borderId="4" xfId="0" applyFont="1" applyFill="1" applyBorder="1" applyAlignment="1">
      <alignment horizontal="left"/>
    </xf>
    <xf numFmtId="0" fontId="4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0" fillId="0" borderId="7" xfId="0" applyFont="1" applyBorder="1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0" fillId="0" borderId="9" xfId="0" applyBorder="1"/>
    <xf numFmtId="0" fontId="2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wrapText="1"/>
    </xf>
    <xf numFmtId="0" fontId="6" fillId="0" borderId="0" xfId="0" applyFo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4" borderId="24" xfId="0" applyFill="1" applyBorder="1" applyAlignment="1">
      <alignment horizontal="center" vertical="center"/>
    </xf>
    <xf numFmtId="0" fontId="4" fillId="5" borderId="18" xfId="0" applyFont="1" applyFill="1" applyBorder="1" applyAlignment="1">
      <alignment horizontal="left" vertical="center" wrapText="1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wrapText="1"/>
    </xf>
    <xf numFmtId="0" fontId="0" fillId="4" borderId="17" xfId="0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15" xfId="0" applyFill="1" applyBorder="1" applyAlignment="1">
      <alignment horizontal="left"/>
    </xf>
    <xf numFmtId="0" fontId="0" fillId="4" borderId="15" xfId="0" applyFill="1" applyBorder="1" applyAlignment="1">
      <alignment horizontal="left" vertical="center" wrapText="1"/>
    </xf>
    <xf numFmtId="0" fontId="0" fillId="4" borderId="15" xfId="0" applyFill="1" applyBorder="1"/>
    <xf numFmtId="0" fontId="0" fillId="4" borderId="17" xfId="0" applyFill="1" applyBorder="1"/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 applyAlignment="1">
      <alignment horizontal="left" vertical="center"/>
    </xf>
    <xf numFmtId="0" fontId="0" fillId="4" borderId="18" xfId="0" applyFill="1" applyBorder="1"/>
    <xf numFmtId="0" fontId="0" fillId="0" borderId="20" xfId="0" applyBorder="1" applyAlignment="1">
      <alignment vertical="center"/>
    </xf>
    <xf numFmtId="0" fontId="0" fillId="4" borderId="15" xfId="0" applyFill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0" fillId="0" borderId="26" xfId="0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5" xfId="0" applyFill="1" applyBorder="1" applyAlignment="1">
      <alignment vertical="center" wrapText="1"/>
    </xf>
    <xf numFmtId="0" fontId="0" fillId="4" borderId="15" xfId="0" applyFill="1" applyBorder="1" applyAlignment="1">
      <alignment horizontal="left" wrapText="1"/>
    </xf>
    <xf numFmtId="0" fontId="0" fillId="4" borderId="18" xfId="0" applyFill="1" applyBorder="1" applyAlignment="1">
      <alignment horizontal="center"/>
    </xf>
    <xf numFmtId="0" fontId="0" fillId="0" borderId="22" xfId="0" applyBorder="1" applyAlignment="1">
      <alignment wrapText="1"/>
    </xf>
    <xf numFmtId="0" fontId="0" fillId="0" borderId="15" xfId="0" applyBorder="1" applyAlignment="1"/>
    <xf numFmtId="0" fontId="0" fillId="0" borderId="15" xfId="0" applyBorder="1" applyAlignment="1">
      <alignment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8" fillId="7" borderId="32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0" fontId="8" fillId="9" borderId="32" xfId="0" applyFont="1" applyFill="1" applyBorder="1" applyAlignment="1">
      <alignment horizontal="center"/>
    </xf>
    <xf numFmtId="0" fontId="8" fillId="10" borderId="32" xfId="0" applyFont="1" applyFill="1" applyBorder="1" applyAlignment="1">
      <alignment horizontal="center"/>
    </xf>
    <xf numFmtId="0" fontId="8" fillId="11" borderId="32" xfId="0" applyFont="1" applyFill="1" applyBorder="1" applyAlignment="1">
      <alignment horizontal="center"/>
    </xf>
    <xf numFmtId="0" fontId="8" fillId="12" borderId="32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1" fillId="0" borderId="1" xfId="0" applyFont="1" applyBorder="1" applyAlignment="1">
      <alignment vertical="center"/>
    </xf>
    <xf numFmtId="0" fontId="8" fillId="13" borderId="32" xfId="0" applyFont="1" applyFill="1" applyBorder="1" applyAlignment="1">
      <alignment horizontal="center"/>
    </xf>
    <xf numFmtId="1" fontId="0" fillId="0" borderId="26" xfId="0" applyNumberFormat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/>
    </xf>
    <xf numFmtId="0" fontId="0" fillId="6" borderId="1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7" borderId="30" xfId="0" applyFont="1" applyFill="1" applyBorder="1" applyAlignment="1">
      <alignment horizontal="center" wrapText="1"/>
    </xf>
    <xf numFmtId="0" fontId="7" fillId="7" borderId="31" xfId="0" applyFont="1" applyFill="1" applyBorder="1" applyAlignment="1">
      <alignment horizontal="center" wrapText="1"/>
    </xf>
    <xf numFmtId="0" fontId="7" fillId="7" borderId="30" xfId="0" applyFont="1" applyFill="1" applyBorder="1" applyAlignment="1">
      <alignment horizontal="center"/>
    </xf>
    <xf numFmtId="0" fontId="7" fillId="7" borderId="31" xfId="0" applyFont="1" applyFill="1" applyBorder="1" applyAlignment="1">
      <alignment horizontal="center"/>
    </xf>
    <xf numFmtId="0" fontId="7" fillId="7" borderId="30" xfId="0" applyFont="1" applyFill="1" applyBorder="1" applyAlignment="1"/>
    <xf numFmtId="0" fontId="7" fillId="7" borderId="31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10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C0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C000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495f8f5d24a03a7/Universidad/Maestria/Modelos%20Gerenciales%20de%20Info/GUIA_N3/Correccion%20guia%202/Matriz_Analisis_Riesgo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Datos"/>
      <sheetName val="2_Sistemas"/>
      <sheetName val="3_Personal"/>
      <sheetName val="Analisis_Promedio"/>
      <sheetName val="Analisis_Factores"/>
      <sheetName val="Fuente"/>
      <sheetName val="Analisis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>
            <v>1</v>
          </cell>
        </row>
        <row r="3">
          <cell r="B3">
            <v>2</v>
          </cell>
        </row>
        <row r="4">
          <cell r="B4">
            <v>3</v>
          </cell>
        </row>
        <row r="5">
          <cell r="B5">
            <v>4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zoomScaleNormal="100" workbookViewId="0" xr3:uid="{AEA406A1-0E4B-5B11-9CD5-51D6E497D94C}">
      <selection activeCell="H10" sqref="H10"/>
    </sheetView>
  </sheetViews>
  <sheetFormatPr defaultColWidth="9.140625" defaultRowHeight="15"/>
  <cols>
    <col min="1" max="1" width="21.42578125" bestFit="1" customWidth="1"/>
    <col min="2" max="2" width="66.28515625" bestFit="1" customWidth="1"/>
    <col min="3" max="3" width="17.42578125" customWidth="1"/>
  </cols>
  <sheetData>
    <row r="1" spans="1:3">
      <c r="A1" s="3" t="s">
        <v>0</v>
      </c>
      <c r="B1" s="4"/>
      <c r="C1" s="16" t="s">
        <v>1</v>
      </c>
    </row>
    <row r="2" spans="1:3">
      <c r="A2" s="9" t="s">
        <v>2</v>
      </c>
      <c r="B2" s="5"/>
      <c r="C2" s="16">
        <v>10</v>
      </c>
    </row>
    <row r="3" spans="1:3">
      <c r="A3" s="6"/>
      <c r="B3" s="7" t="s">
        <v>3</v>
      </c>
      <c r="C3" s="17"/>
    </row>
    <row r="4" spans="1:3">
      <c r="A4" s="6"/>
      <c r="B4" s="8" t="s">
        <v>4</v>
      </c>
      <c r="C4" s="17"/>
    </row>
    <row r="5" spans="1:3">
      <c r="A5" s="6"/>
      <c r="B5" s="8" t="s">
        <v>5</v>
      </c>
      <c r="C5" s="17"/>
    </row>
    <row r="6" spans="1:3">
      <c r="A6" s="6"/>
      <c r="B6" s="8" t="s">
        <v>6</v>
      </c>
      <c r="C6" s="17"/>
    </row>
    <row r="7" spans="1:3">
      <c r="A7" s="6"/>
      <c r="B7" s="8" t="s">
        <v>7</v>
      </c>
      <c r="C7" s="17"/>
    </row>
    <row r="8" spans="1:3">
      <c r="A8" s="6"/>
      <c r="B8" s="7" t="s">
        <v>8</v>
      </c>
      <c r="C8" s="17"/>
    </row>
    <row r="9" spans="1:3" ht="30">
      <c r="A9" s="6"/>
      <c r="B9" s="18" t="s">
        <v>9</v>
      </c>
      <c r="C9" s="17"/>
    </row>
    <row r="10" spans="1:3">
      <c r="A10" s="6"/>
      <c r="B10" s="8" t="s">
        <v>10</v>
      </c>
      <c r="C10" s="17"/>
    </row>
    <row r="11" spans="1:3">
      <c r="A11" s="6"/>
      <c r="B11" s="8" t="s">
        <v>11</v>
      </c>
      <c r="C11" s="17"/>
    </row>
    <row r="12" spans="1:3">
      <c r="A12" s="6"/>
      <c r="B12" s="8" t="s">
        <v>12</v>
      </c>
      <c r="C12" s="17"/>
    </row>
    <row r="13" spans="1:3">
      <c r="A13" s="6"/>
      <c r="B13" s="8" t="s">
        <v>13</v>
      </c>
      <c r="C13" s="17"/>
    </row>
    <row r="14" spans="1:3">
      <c r="A14" s="6"/>
      <c r="B14" s="8" t="s">
        <v>14</v>
      </c>
      <c r="C14" s="17"/>
    </row>
    <row r="15" spans="1:3">
      <c r="A15" s="9" t="s">
        <v>15</v>
      </c>
      <c r="B15" s="5"/>
      <c r="C15" s="5">
        <v>14</v>
      </c>
    </row>
    <row r="16" spans="1:3">
      <c r="A16" s="6"/>
      <c r="B16" s="7" t="s">
        <v>16</v>
      </c>
      <c r="C16" s="17"/>
    </row>
    <row r="17" spans="1:3">
      <c r="A17" s="6"/>
      <c r="B17" s="10" t="s">
        <v>17</v>
      </c>
      <c r="C17" s="17"/>
    </row>
    <row r="18" spans="1:3">
      <c r="A18" s="6"/>
      <c r="B18" s="10" t="s">
        <v>18</v>
      </c>
      <c r="C18" s="17"/>
    </row>
    <row r="19" spans="1:3">
      <c r="A19" s="6"/>
      <c r="B19" s="10" t="s">
        <v>19</v>
      </c>
      <c r="C19" s="17"/>
    </row>
    <row r="20" spans="1:3" ht="25.5">
      <c r="A20" s="6"/>
      <c r="B20" s="10" t="s">
        <v>20</v>
      </c>
      <c r="C20" s="17"/>
    </row>
    <row r="21" spans="1:3">
      <c r="A21" s="6"/>
      <c r="B21" s="11" t="s">
        <v>21</v>
      </c>
      <c r="C21" s="17"/>
    </row>
    <row r="22" spans="1:3">
      <c r="A22" s="6"/>
      <c r="B22" s="10" t="s">
        <v>22</v>
      </c>
      <c r="C22" s="17"/>
    </row>
    <row r="23" spans="1:3">
      <c r="A23" s="6"/>
      <c r="B23" s="10" t="s">
        <v>23</v>
      </c>
      <c r="C23" s="17"/>
    </row>
    <row r="24" spans="1:3">
      <c r="A24" s="6"/>
      <c r="B24" s="10" t="s">
        <v>24</v>
      </c>
      <c r="C24" s="17"/>
    </row>
    <row r="25" spans="1:3">
      <c r="A25" s="6"/>
      <c r="B25" s="10" t="s">
        <v>25</v>
      </c>
      <c r="C25" s="17"/>
    </row>
    <row r="26" spans="1:3">
      <c r="A26" s="6"/>
      <c r="B26" s="11" t="s">
        <v>26</v>
      </c>
      <c r="C26" s="17"/>
    </row>
    <row r="27" spans="1:3">
      <c r="A27" s="6"/>
      <c r="B27" s="10" t="s">
        <v>27</v>
      </c>
      <c r="C27" s="17"/>
    </row>
    <row r="28" spans="1:3">
      <c r="A28" s="6"/>
      <c r="B28" s="10" t="s">
        <v>28</v>
      </c>
      <c r="C28" s="17"/>
    </row>
    <row r="29" spans="1:3">
      <c r="A29" s="6"/>
      <c r="B29" s="10" t="s">
        <v>29</v>
      </c>
      <c r="C29" s="17"/>
    </row>
    <row r="30" spans="1:3">
      <c r="A30" s="6"/>
      <c r="B30" s="10" t="s">
        <v>30</v>
      </c>
      <c r="C30" s="17"/>
    </row>
    <row r="31" spans="1:3">
      <c r="A31" s="6"/>
      <c r="B31" s="11" t="s">
        <v>31</v>
      </c>
      <c r="C31" s="17"/>
    </row>
    <row r="32" spans="1:3">
      <c r="A32" s="6"/>
      <c r="B32" s="12" t="s">
        <v>32</v>
      </c>
      <c r="C32" s="17"/>
    </row>
    <row r="33" spans="1:3">
      <c r="A33" s="6"/>
      <c r="B33" s="10" t="s">
        <v>33</v>
      </c>
      <c r="C33" s="17"/>
    </row>
    <row r="34" spans="1:3">
      <c r="A34" s="13" t="s">
        <v>34</v>
      </c>
      <c r="B34" s="14"/>
      <c r="C34" s="5">
        <v>6</v>
      </c>
    </row>
    <row r="35" spans="1:3">
      <c r="A35" s="6"/>
      <c r="B35" s="2" t="s">
        <v>35</v>
      </c>
      <c r="C35" s="17"/>
    </row>
    <row r="36" spans="1:3">
      <c r="A36" s="6"/>
      <c r="B36" s="2" t="s">
        <v>36</v>
      </c>
      <c r="C36" s="17"/>
    </row>
    <row r="37" spans="1:3">
      <c r="A37" s="6"/>
      <c r="B37" s="2" t="s">
        <v>37</v>
      </c>
      <c r="C37" s="17"/>
    </row>
    <row r="38" spans="1:3">
      <c r="A38" s="1"/>
      <c r="B38" s="2" t="s">
        <v>38</v>
      </c>
      <c r="C38" s="17"/>
    </row>
    <row r="39" spans="1:3">
      <c r="A39" s="1"/>
      <c r="B39" s="2" t="s">
        <v>39</v>
      </c>
      <c r="C39" s="17"/>
    </row>
    <row r="40" spans="1:3">
      <c r="A40" s="1"/>
      <c r="B40" s="2" t="s">
        <v>40</v>
      </c>
      <c r="C40" s="17"/>
    </row>
    <row r="41" spans="1:3">
      <c r="A41" s="1"/>
      <c r="B41" s="90" t="s">
        <v>41</v>
      </c>
      <c r="C41" s="90">
        <f>SUM(C2:C40)</f>
        <v>30</v>
      </c>
    </row>
    <row r="42" spans="1:3" ht="15.75" thickBot="1">
      <c r="A42" s="15"/>
      <c r="B42" s="90"/>
      <c r="C42" s="90"/>
    </row>
  </sheetData>
  <mergeCells count="2">
    <mergeCell ref="B41:B42"/>
    <mergeCell ref="C41:C4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zoomScale="90" zoomScaleNormal="90" workbookViewId="0" xr3:uid="{958C4451-9541-5A59-BF78-D2F731DF1C81}">
      <pane ySplit="1" topLeftCell="A3" activePane="bottomLeft" state="frozen"/>
      <selection pane="bottomLeft" activeCell="B13" sqref="B13:B17"/>
    </sheetView>
  </sheetViews>
  <sheetFormatPr defaultColWidth="35.42578125" defaultRowHeight="15"/>
  <cols>
    <col min="1" max="1" width="38.28515625" customWidth="1"/>
    <col min="2" max="2" width="52.85546875" customWidth="1"/>
    <col min="3" max="3" width="32.5703125" customWidth="1"/>
    <col min="4" max="4" width="43.85546875" customWidth="1"/>
    <col min="5" max="5" width="17.7109375" customWidth="1"/>
  </cols>
  <sheetData>
    <row r="1" spans="1:5" s="19" customFormat="1" ht="27.75" customHeight="1">
      <c r="A1" s="21" t="s">
        <v>42</v>
      </c>
      <c r="B1" s="20" t="s">
        <v>43</v>
      </c>
      <c r="C1" s="20" t="s">
        <v>44</v>
      </c>
      <c r="D1" s="20" t="s">
        <v>45</v>
      </c>
      <c r="E1" s="20" t="s">
        <v>46</v>
      </c>
    </row>
    <row r="2" spans="1:5" ht="30">
      <c r="A2" s="100" t="s">
        <v>47</v>
      </c>
      <c r="B2" s="111" t="s">
        <v>48</v>
      </c>
      <c r="C2" s="46" t="s">
        <v>49</v>
      </c>
      <c r="D2" s="46" t="s">
        <v>50</v>
      </c>
      <c r="E2" s="111" t="s">
        <v>51</v>
      </c>
    </row>
    <row r="3" spans="1:5" ht="30">
      <c r="A3" s="100"/>
      <c r="B3" s="112"/>
      <c r="C3" s="47" t="s">
        <v>52</v>
      </c>
      <c r="D3" s="47" t="s">
        <v>53</v>
      </c>
      <c r="E3" s="97"/>
    </row>
    <row r="4" spans="1:5" ht="45">
      <c r="A4" s="100"/>
      <c r="B4" s="112"/>
      <c r="C4" s="47" t="s">
        <v>54</v>
      </c>
      <c r="D4" s="47" t="s">
        <v>55</v>
      </c>
      <c r="E4" s="97"/>
    </row>
    <row r="5" spans="1:5" ht="15.75" thickBot="1">
      <c r="A5" s="48"/>
      <c r="B5" s="40"/>
      <c r="C5" s="49"/>
      <c r="D5" s="49"/>
      <c r="E5" s="36"/>
    </row>
    <row r="6" spans="1:5" ht="45">
      <c r="A6" s="114" t="s">
        <v>56</v>
      </c>
      <c r="B6" s="109" t="s">
        <v>57</v>
      </c>
      <c r="C6" s="55" t="s">
        <v>58</v>
      </c>
      <c r="D6" s="52" t="s">
        <v>59</v>
      </c>
      <c r="E6" s="111" t="s">
        <v>51</v>
      </c>
    </row>
    <row r="7" spans="1:5" ht="45">
      <c r="A7" s="100"/>
      <c r="B7" s="110"/>
      <c r="C7" s="84" t="s">
        <v>60</v>
      </c>
      <c r="D7" s="54" t="s">
        <v>61</v>
      </c>
      <c r="E7" s="97"/>
    </row>
    <row r="8" spans="1:5">
      <c r="A8" s="100"/>
      <c r="B8" s="110"/>
      <c r="C8" s="56" t="s">
        <v>62</v>
      </c>
      <c r="D8" s="53" t="s">
        <v>63</v>
      </c>
      <c r="E8" s="97"/>
    </row>
    <row r="9" spans="1:5" ht="30">
      <c r="A9" s="100"/>
      <c r="B9" s="110"/>
      <c r="C9" s="56" t="s">
        <v>62</v>
      </c>
      <c r="D9" s="54" t="s">
        <v>64</v>
      </c>
      <c r="E9" s="97"/>
    </row>
    <row r="10" spans="1:5">
      <c r="A10" s="100"/>
      <c r="B10" s="110"/>
      <c r="C10" s="56" t="s">
        <v>62</v>
      </c>
      <c r="D10" s="53" t="s">
        <v>65</v>
      </c>
      <c r="E10" s="97"/>
    </row>
    <row r="11" spans="1:5" ht="30">
      <c r="A11" s="115"/>
      <c r="B11" s="110"/>
      <c r="C11" s="56" t="s">
        <v>66</v>
      </c>
      <c r="D11" s="54" t="s">
        <v>67</v>
      </c>
      <c r="E11" s="97"/>
    </row>
    <row r="12" spans="1:5" ht="15.75" thickBot="1">
      <c r="A12" s="39"/>
      <c r="B12" s="50"/>
      <c r="C12" s="43"/>
      <c r="D12" s="43"/>
      <c r="E12" s="51"/>
    </row>
    <row r="13" spans="1:5" ht="30">
      <c r="A13" s="93" t="s">
        <v>68</v>
      </c>
      <c r="B13" s="107" t="s">
        <v>69</v>
      </c>
      <c r="C13" s="27" t="s">
        <v>70</v>
      </c>
      <c r="D13" s="52" t="s">
        <v>71</v>
      </c>
      <c r="E13" s="91" t="s">
        <v>51</v>
      </c>
    </row>
    <row r="14" spans="1:5" ht="30">
      <c r="A14" s="106"/>
      <c r="B14" s="108"/>
      <c r="C14" s="23" t="s">
        <v>72</v>
      </c>
      <c r="D14" s="26" t="s">
        <v>73</v>
      </c>
      <c r="E14" s="92"/>
    </row>
    <row r="15" spans="1:5" ht="45">
      <c r="A15" s="94"/>
      <c r="B15" s="108"/>
      <c r="C15" s="27" t="s">
        <v>74</v>
      </c>
      <c r="D15" s="45" t="s">
        <v>75</v>
      </c>
      <c r="E15" s="92"/>
    </row>
    <row r="16" spans="1:5" ht="45">
      <c r="A16" s="113"/>
      <c r="B16" s="108"/>
      <c r="C16" s="27" t="s">
        <v>76</v>
      </c>
      <c r="D16" s="26" t="s">
        <v>77</v>
      </c>
      <c r="E16" s="92"/>
    </row>
    <row r="17" spans="1:5" ht="45">
      <c r="A17" s="113"/>
      <c r="B17" s="108"/>
      <c r="C17" s="27" t="s">
        <v>78</v>
      </c>
      <c r="D17" s="26" t="s">
        <v>79</v>
      </c>
      <c r="E17" s="92"/>
    </row>
    <row r="18" spans="1:5" ht="15.75" thickBot="1">
      <c r="A18" s="34"/>
      <c r="B18" s="30"/>
      <c r="C18" s="35"/>
      <c r="D18" s="35"/>
      <c r="E18" s="33"/>
    </row>
    <row r="19" spans="1:5" ht="45" customHeight="1">
      <c r="A19" s="103" t="s">
        <v>80</v>
      </c>
      <c r="B19" s="107" t="s">
        <v>81</v>
      </c>
      <c r="C19" s="28" t="s">
        <v>82</v>
      </c>
      <c r="D19" s="26" t="s">
        <v>83</v>
      </c>
      <c r="E19" s="91" t="s">
        <v>51</v>
      </c>
    </row>
    <row r="20" spans="1:5" ht="45">
      <c r="A20" s="104"/>
      <c r="B20" s="108"/>
      <c r="C20" s="28" t="s">
        <v>84</v>
      </c>
      <c r="D20" s="26" t="s">
        <v>85</v>
      </c>
      <c r="E20" s="92"/>
    </row>
    <row r="21" spans="1:5" ht="30">
      <c r="A21" s="104"/>
      <c r="B21" s="108"/>
      <c r="C21" s="23" t="s">
        <v>86</v>
      </c>
      <c r="D21" s="26" t="s">
        <v>87</v>
      </c>
      <c r="E21" s="92"/>
    </row>
    <row r="22" spans="1:5" ht="45">
      <c r="A22" s="104"/>
      <c r="B22" s="108"/>
      <c r="C22" s="23" t="s">
        <v>88</v>
      </c>
      <c r="D22" s="26" t="s">
        <v>89</v>
      </c>
      <c r="E22" s="92"/>
    </row>
    <row r="23" spans="1:5" ht="45">
      <c r="A23" s="106"/>
      <c r="B23" s="108"/>
      <c r="C23" s="25" t="s">
        <v>90</v>
      </c>
      <c r="D23" s="24" t="s">
        <v>91</v>
      </c>
      <c r="E23" s="92"/>
    </row>
    <row r="24" spans="1:5" ht="15.75" thickBot="1">
      <c r="A24" s="29"/>
      <c r="B24" s="30"/>
      <c r="C24" s="31"/>
      <c r="D24" s="32"/>
      <c r="E24" s="33"/>
    </row>
    <row r="25" spans="1:5" ht="30" customHeight="1">
      <c r="A25" s="103" t="s">
        <v>92</v>
      </c>
      <c r="B25" s="105" t="s">
        <v>93</v>
      </c>
      <c r="C25" s="42" t="s">
        <v>70</v>
      </c>
      <c r="D25" s="26" t="s">
        <v>94</v>
      </c>
      <c r="E25" s="91" t="s">
        <v>95</v>
      </c>
    </row>
    <row r="26" spans="1:5" ht="30">
      <c r="A26" s="104"/>
      <c r="B26" s="97"/>
      <c r="C26" s="26" t="s">
        <v>96</v>
      </c>
      <c r="D26" s="26" t="s">
        <v>97</v>
      </c>
      <c r="E26" s="92"/>
    </row>
    <row r="27" spans="1:5" ht="30">
      <c r="A27" s="104"/>
      <c r="B27" s="97"/>
      <c r="C27" s="22" t="s">
        <v>72</v>
      </c>
      <c r="D27" s="26" t="s">
        <v>98</v>
      </c>
      <c r="E27" s="92"/>
    </row>
    <row r="28" spans="1:5" ht="45">
      <c r="A28" s="104"/>
      <c r="B28" s="97"/>
      <c r="C28" s="27" t="s">
        <v>78</v>
      </c>
      <c r="D28" s="26" t="s">
        <v>79</v>
      </c>
      <c r="E28" s="92"/>
    </row>
    <row r="29" spans="1:5" ht="15.75" thickBot="1">
      <c r="A29" s="34"/>
      <c r="B29" s="36"/>
      <c r="C29" s="37"/>
      <c r="D29" s="43"/>
      <c r="E29" s="38"/>
    </row>
    <row r="30" spans="1:5" ht="30">
      <c r="A30" s="93" t="s">
        <v>99</v>
      </c>
      <c r="B30" s="95" t="s">
        <v>100</v>
      </c>
      <c r="C30" s="44" t="s">
        <v>101</v>
      </c>
      <c r="D30" s="45" t="s">
        <v>102</v>
      </c>
      <c r="E30" s="101" t="s">
        <v>51</v>
      </c>
    </row>
    <row r="31" spans="1:5" ht="30">
      <c r="A31" s="94"/>
      <c r="B31" s="96"/>
      <c r="C31" s="23" t="s">
        <v>103</v>
      </c>
      <c r="D31" s="45" t="s">
        <v>104</v>
      </c>
      <c r="E31" s="102"/>
    </row>
    <row r="32" spans="1:5">
      <c r="A32" s="39"/>
      <c r="B32" s="40"/>
      <c r="C32" s="37"/>
      <c r="D32" s="37"/>
      <c r="E32" s="41"/>
    </row>
    <row r="33" spans="1:5" ht="63.75" customHeight="1">
      <c r="A33" s="99" t="s">
        <v>105</v>
      </c>
      <c r="B33" s="97" t="s">
        <v>106</v>
      </c>
      <c r="C33" s="89" t="s">
        <v>107</v>
      </c>
      <c r="D33" s="88" t="s">
        <v>108</v>
      </c>
      <c r="E33" s="88" t="s">
        <v>109</v>
      </c>
    </row>
    <row r="34" spans="1:5" ht="58.5" customHeight="1">
      <c r="A34" s="100"/>
      <c r="B34" s="97"/>
      <c r="C34" s="85" t="s">
        <v>107</v>
      </c>
      <c r="D34" s="87" t="s">
        <v>110</v>
      </c>
      <c r="E34" s="26" t="s">
        <v>109</v>
      </c>
    </row>
    <row r="35" spans="1:5" ht="50.25" customHeight="1">
      <c r="A35" s="100"/>
      <c r="B35" s="97"/>
      <c r="C35" s="28" t="s">
        <v>107</v>
      </c>
      <c r="D35" s="87" t="s">
        <v>108</v>
      </c>
      <c r="E35" s="26" t="s">
        <v>51</v>
      </c>
    </row>
    <row r="36" spans="1:5" ht="43.5" customHeight="1">
      <c r="A36" s="100"/>
      <c r="B36" s="97"/>
      <c r="C36" s="26" t="s">
        <v>111</v>
      </c>
      <c r="D36" s="87" t="s">
        <v>112</v>
      </c>
      <c r="E36" s="26" t="s">
        <v>51</v>
      </c>
    </row>
    <row r="37" spans="1:5" ht="45" customHeight="1">
      <c r="A37" s="100"/>
      <c r="B37" s="97"/>
      <c r="C37" s="87" t="s">
        <v>113</v>
      </c>
      <c r="D37" s="87" t="s">
        <v>114</v>
      </c>
      <c r="E37" s="26" t="s">
        <v>51</v>
      </c>
    </row>
    <row r="38" spans="1:5" ht="45" customHeight="1">
      <c r="A38" s="100"/>
      <c r="B38" s="97"/>
      <c r="C38" s="87" t="s">
        <v>115</v>
      </c>
      <c r="D38" s="87" t="s">
        <v>116</v>
      </c>
      <c r="E38" s="26" t="s">
        <v>117</v>
      </c>
    </row>
    <row r="39" spans="1:5" ht="42.75" customHeight="1">
      <c r="A39" s="100"/>
      <c r="B39" s="98"/>
      <c r="C39" s="87" t="s">
        <v>118</v>
      </c>
      <c r="D39" s="87" t="s">
        <v>119</v>
      </c>
      <c r="E39" s="26" t="s">
        <v>51</v>
      </c>
    </row>
  </sheetData>
  <mergeCells count="20">
    <mergeCell ref="A19:A23"/>
    <mergeCell ref="E19:E23"/>
    <mergeCell ref="B13:B17"/>
    <mergeCell ref="B6:B11"/>
    <mergeCell ref="B2:B4"/>
    <mergeCell ref="B19:B23"/>
    <mergeCell ref="A13:A17"/>
    <mergeCell ref="E6:E11"/>
    <mergeCell ref="E13:E17"/>
    <mergeCell ref="E2:E4"/>
    <mergeCell ref="A6:A11"/>
    <mergeCell ref="A2:A4"/>
    <mergeCell ref="E25:E28"/>
    <mergeCell ref="A30:A31"/>
    <mergeCell ref="B30:B31"/>
    <mergeCell ref="B33:B39"/>
    <mergeCell ref="A33:A39"/>
    <mergeCell ref="E30:E31"/>
    <mergeCell ref="A25:A28"/>
    <mergeCell ref="B25:B2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zoomScale="80" zoomScaleNormal="80" workbookViewId="0" xr3:uid="{842E5F09-E766-5B8D-85AF-A39847EA96FD}">
      <pane xSplit="1" ySplit="1" topLeftCell="B2" activePane="bottomRight" state="frozen"/>
      <selection pane="bottomLeft" activeCell="A2" sqref="A2"/>
      <selection pane="topRight" activeCell="B1" sqref="B1"/>
      <selection pane="bottomRight" activeCell="E9" sqref="E9"/>
    </sheetView>
  </sheetViews>
  <sheetFormatPr defaultColWidth="9.140625" defaultRowHeight="15"/>
  <cols>
    <col min="1" max="1" width="37.28515625" bestFit="1" customWidth="1"/>
    <col min="2" max="2" width="35" customWidth="1"/>
    <col min="3" max="3" width="33.140625" customWidth="1"/>
    <col min="4" max="4" width="41.5703125" customWidth="1"/>
    <col min="5" max="5" width="14.42578125" bestFit="1" customWidth="1"/>
    <col min="6" max="6" width="10.7109375" bestFit="1" customWidth="1"/>
    <col min="7" max="7" width="16.5703125" bestFit="1" customWidth="1"/>
    <col min="8" max="8" width="14.42578125" customWidth="1"/>
    <col min="9" max="9" width="13.140625" customWidth="1"/>
    <col min="10" max="10" width="11.140625" customWidth="1"/>
  </cols>
  <sheetData>
    <row r="1" spans="1:9" ht="28.5">
      <c r="A1" s="21" t="s">
        <v>42</v>
      </c>
      <c r="B1" s="20" t="s">
        <v>43</v>
      </c>
      <c r="C1" s="20" t="s">
        <v>44</v>
      </c>
      <c r="D1" s="69" t="s">
        <v>45</v>
      </c>
      <c r="E1" s="83" t="s">
        <v>120</v>
      </c>
      <c r="F1" s="83" t="s">
        <v>121</v>
      </c>
      <c r="G1" s="83" t="s">
        <v>122</v>
      </c>
      <c r="H1" s="57" t="s">
        <v>123</v>
      </c>
      <c r="I1" s="83" t="s">
        <v>124</v>
      </c>
    </row>
    <row r="2" spans="1:9" ht="42" customHeight="1">
      <c r="A2" s="100" t="s">
        <v>125</v>
      </c>
      <c r="B2" s="111" t="s">
        <v>48</v>
      </c>
      <c r="C2" s="27" t="s">
        <v>49</v>
      </c>
      <c r="D2" s="27" t="s">
        <v>50</v>
      </c>
      <c r="E2" s="85">
        <v>1</v>
      </c>
      <c r="F2" s="85">
        <v>5</v>
      </c>
      <c r="G2" s="85">
        <v>5</v>
      </c>
      <c r="H2" s="66">
        <v>4</v>
      </c>
      <c r="I2" s="85" t="str">
        <f>VLOOKUP(H2,Tablas!$A$3:$B$7,2,0)</f>
        <v>Alto</v>
      </c>
    </row>
    <row r="3" spans="1:9" ht="32.25" customHeight="1">
      <c r="A3" s="100"/>
      <c r="B3" s="112"/>
      <c r="C3" s="27" t="s">
        <v>52</v>
      </c>
      <c r="D3" s="27" t="s">
        <v>126</v>
      </c>
      <c r="E3" s="85">
        <v>1</v>
      </c>
      <c r="F3" s="85">
        <v>5</v>
      </c>
      <c r="G3" s="85">
        <v>5</v>
      </c>
      <c r="H3" s="66">
        <v>4</v>
      </c>
      <c r="I3" s="85" t="str">
        <f>VLOOKUP(H3,Tablas!$A$3:$B$7,2,0)</f>
        <v>Alto</v>
      </c>
    </row>
    <row r="4" spans="1:9" ht="45">
      <c r="A4" s="100"/>
      <c r="B4" s="112"/>
      <c r="C4" s="27" t="s">
        <v>127</v>
      </c>
      <c r="D4" s="27" t="s">
        <v>55</v>
      </c>
      <c r="E4" s="85">
        <v>5</v>
      </c>
      <c r="F4" s="85">
        <v>5</v>
      </c>
      <c r="G4" s="85">
        <v>5</v>
      </c>
      <c r="H4" s="66">
        <f t="shared" ref="H4" si="0">SUM(E4:G4)/3</f>
        <v>5</v>
      </c>
      <c r="I4" s="85" t="str">
        <f>VLOOKUP(H4,Tablas!$A$3:$B$7,2,0)</f>
        <v>Muy Alto</v>
      </c>
    </row>
    <row r="5" spans="1:9">
      <c r="A5" s="48"/>
      <c r="B5" s="40"/>
      <c r="C5" s="70"/>
      <c r="D5" s="70"/>
      <c r="E5" s="58"/>
      <c r="F5" s="58"/>
      <c r="G5" s="58"/>
      <c r="H5" s="58"/>
      <c r="I5" s="68"/>
    </row>
    <row r="6" spans="1:9" ht="45">
      <c r="A6" s="114" t="s">
        <v>56</v>
      </c>
      <c r="B6" s="111" t="s">
        <v>57</v>
      </c>
      <c r="C6" s="23" t="s">
        <v>58</v>
      </c>
      <c r="D6" s="26" t="s">
        <v>59</v>
      </c>
      <c r="E6" s="85">
        <v>5</v>
      </c>
      <c r="F6" s="85">
        <v>1</v>
      </c>
      <c r="G6" s="85">
        <v>5</v>
      </c>
      <c r="H6" s="66">
        <v>4</v>
      </c>
      <c r="I6" s="85" t="str">
        <f>VLOOKUP(H6,Tablas!$A$3:$B$7,2,0)</f>
        <v>Alto</v>
      </c>
    </row>
    <row r="7" spans="1:9" ht="45">
      <c r="A7" s="100"/>
      <c r="B7" s="97"/>
      <c r="C7" s="28" t="s">
        <v>128</v>
      </c>
      <c r="D7" s="26" t="s">
        <v>61</v>
      </c>
      <c r="E7" s="85">
        <v>1</v>
      </c>
      <c r="F7" s="85">
        <v>5</v>
      </c>
      <c r="G7" s="85">
        <v>5</v>
      </c>
      <c r="H7" s="66">
        <v>4</v>
      </c>
      <c r="I7" s="85" t="str">
        <f>VLOOKUP(H7,Tablas!$A$3:$B$7,2,0)</f>
        <v>Alto</v>
      </c>
    </row>
    <row r="8" spans="1:9">
      <c r="A8" s="100"/>
      <c r="B8" s="97"/>
      <c r="C8" s="23" t="s">
        <v>129</v>
      </c>
      <c r="D8" s="71" t="s">
        <v>63</v>
      </c>
      <c r="E8" s="85">
        <v>5</v>
      </c>
      <c r="F8" s="85">
        <v>5</v>
      </c>
      <c r="G8" s="85">
        <v>2</v>
      </c>
      <c r="H8" s="66">
        <f t="shared" ref="H8:H11" si="1">AVERAGE(E8:G8)</f>
        <v>4</v>
      </c>
      <c r="I8" s="85" t="str">
        <f>VLOOKUP(H8,Tablas!$A$3:$B$7,2,0)</f>
        <v>Alto</v>
      </c>
    </row>
    <row r="9" spans="1:9" ht="30">
      <c r="A9" s="100"/>
      <c r="B9" s="97"/>
      <c r="C9" s="23" t="s">
        <v>129</v>
      </c>
      <c r="D9" s="26" t="s">
        <v>64</v>
      </c>
      <c r="E9" s="85">
        <v>5</v>
      </c>
      <c r="F9" s="85">
        <v>5</v>
      </c>
      <c r="G9" s="85">
        <v>2</v>
      </c>
      <c r="H9" s="66">
        <f t="shared" si="1"/>
        <v>4</v>
      </c>
      <c r="I9" s="85" t="str">
        <f>VLOOKUP(H9,Tablas!$A$3:$B$7,2,0)</f>
        <v>Alto</v>
      </c>
    </row>
    <row r="10" spans="1:9">
      <c r="A10" s="100"/>
      <c r="B10" s="97"/>
      <c r="C10" s="23" t="s">
        <v>129</v>
      </c>
      <c r="D10" s="71" t="s">
        <v>65</v>
      </c>
      <c r="E10" s="85">
        <v>5</v>
      </c>
      <c r="F10" s="85">
        <v>5</v>
      </c>
      <c r="G10" s="85">
        <v>2</v>
      </c>
      <c r="H10" s="66">
        <f t="shared" si="1"/>
        <v>4</v>
      </c>
      <c r="I10" s="85" t="str">
        <f>VLOOKUP(H10,Tablas!$A$3:$B$7,2,0)</f>
        <v>Alto</v>
      </c>
    </row>
    <row r="11" spans="1:9" ht="30">
      <c r="A11" s="115"/>
      <c r="B11" s="97"/>
      <c r="C11" s="23" t="s">
        <v>130</v>
      </c>
      <c r="D11" s="26" t="s">
        <v>67</v>
      </c>
      <c r="E11" s="85">
        <v>5</v>
      </c>
      <c r="F11" s="85">
        <v>5</v>
      </c>
      <c r="G11" s="85">
        <v>5</v>
      </c>
      <c r="H11" s="66">
        <f t="shared" si="1"/>
        <v>5</v>
      </c>
      <c r="I11" s="85" t="str">
        <f>VLOOKUP(H11,Tablas!$A$3:$B$7,2,0)</f>
        <v>Muy Alto</v>
      </c>
    </row>
    <row r="12" spans="1:9" ht="15.75" thickBot="1">
      <c r="A12" s="39"/>
      <c r="B12" s="50"/>
      <c r="C12" s="72"/>
      <c r="D12" s="72"/>
      <c r="E12" s="58"/>
      <c r="F12" s="58"/>
      <c r="G12" s="58"/>
      <c r="H12" s="58"/>
      <c r="I12" s="82"/>
    </row>
    <row r="13" spans="1:9" ht="30">
      <c r="A13" s="93" t="s">
        <v>68</v>
      </c>
      <c r="B13" s="107" t="s">
        <v>69</v>
      </c>
      <c r="C13" s="27" t="s">
        <v>70</v>
      </c>
      <c r="D13" s="26" t="s">
        <v>71</v>
      </c>
      <c r="E13" s="85">
        <v>5</v>
      </c>
      <c r="F13" s="85">
        <v>1</v>
      </c>
      <c r="G13" s="85">
        <v>1</v>
      </c>
      <c r="H13" s="79">
        <v>2</v>
      </c>
      <c r="I13" s="81" t="str">
        <f>VLOOKUP(H13,Tablas!$A$3:$B$7,2,0)</f>
        <v>Bajo</v>
      </c>
    </row>
    <row r="14" spans="1:9" ht="30">
      <c r="A14" s="106"/>
      <c r="B14" s="108"/>
      <c r="C14" s="23" t="s">
        <v>72</v>
      </c>
      <c r="D14" s="26" t="s">
        <v>73</v>
      </c>
      <c r="E14" s="85">
        <v>5</v>
      </c>
      <c r="F14" s="85">
        <v>1</v>
      </c>
      <c r="G14" s="85">
        <v>1</v>
      </c>
      <c r="H14" s="79">
        <v>2</v>
      </c>
      <c r="I14" s="81" t="str">
        <f>VLOOKUP(H14,Tablas!$A$3:$B$7,2,0)</f>
        <v>Bajo</v>
      </c>
    </row>
    <row r="15" spans="1:9" ht="45">
      <c r="A15" s="94"/>
      <c r="B15" s="108"/>
      <c r="C15" s="27" t="s">
        <v>74</v>
      </c>
      <c r="D15" s="26" t="s">
        <v>75</v>
      </c>
      <c r="E15" s="85">
        <v>5</v>
      </c>
      <c r="F15" s="85">
        <v>1</v>
      </c>
      <c r="G15" s="85">
        <v>1</v>
      </c>
      <c r="H15" s="79">
        <v>2</v>
      </c>
      <c r="I15" s="81" t="str">
        <f>VLOOKUP(H15,Tablas!$A$3:$B$7,2,0)</f>
        <v>Bajo</v>
      </c>
    </row>
    <row r="16" spans="1:9" ht="45">
      <c r="A16" s="113"/>
      <c r="B16" s="108"/>
      <c r="C16" s="27" t="s">
        <v>76</v>
      </c>
      <c r="D16" s="26" t="s">
        <v>77</v>
      </c>
      <c r="E16" s="85">
        <v>5</v>
      </c>
      <c r="F16" s="85">
        <v>4</v>
      </c>
      <c r="G16" s="85">
        <v>1</v>
      </c>
      <c r="H16" s="66">
        <v>3</v>
      </c>
      <c r="I16" s="89" t="str">
        <f>VLOOKUP(H16,Tablas!$A$3:$B$7,2,0)</f>
        <v>Medio</v>
      </c>
    </row>
    <row r="17" spans="1:9" ht="45">
      <c r="A17" s="113"/>
      <c r="B17" s="108"/>
      <c r="C17" s="27" t="s">
        <v>78</v>
      </c>
      <c r="D17" s="26" t="s">
        <v>79</v>
      </c>
      <c r="E17" s="85">
        <v>2</v>
      </c>
      <c r="F17" s="85">
        <v>1</v>
      </c>
      <c r="G17" s="85">
        <v>1</v>
      </c>
      <c r="H17" s="66">
        <v>1</v>
      </c>
      <c r="I17" s="85" t="str">
        <f>VLOOKUP(H17,Tablas!$A$3:$B$7,2,0)</f>
        <v>Muy Bajo</v>
      </c>
    </row>
    <row r="18" spans="1:9" ht="15.75" thickBot="1">
      <c r="A18" s="34"/>
      <c r="B18" s="30"/>
      <c r="C18" s="73"/>
      <c r="D18" s="73"/>
      <c r="E18" s="58"/>
      <c r="F18" s="58"/>
      <c r="G18" s="58"/>
      <c r="H18" s="67"/>
      <c r="I18" s="68"/>
    </row>
    <row r="19" spans="1:9" ht="45">
      <c r="A19" s="103" t="s">
        <v>80</v>
      </c>
      <c r="B19" s="107" t="s">
        <v>81</v>
      </c>
      <c r="C19" s="28" t="s">
        <v>82</v>
      </c>
      <c r="D19" s="26" t="s">
        <v>83</v>
      </c>
      <c r="E19" s="85">
        <v>5</v>
      </c>
      <c r="F19" s="85">
        <v>5</v>
      </c>
      <c r="G19" s="85">
        <v>2</v>
      </c>
      <c r="H19" s="66">
        <f t="shared" ref="H19:H39" si="2">AVERAGE(E19:G19)</f>
        <v>4</v>
      </c>
      <c r="I19" s="85" t="str">
        <f>VLOOKUP(H19,Tablas!$A$3:$B$7,2,0)</f>
        <v>Alto</v>
      </c>
    </row>
    <row r="20" spans="1:9" ht="60">
      <c r="A20" s="104"/>
      <c r="B20" s="108"/>
      <c r="C20" s="28" t="s">
        <v>84</v>
      </c>
      <c r="D20" s="26" t="s">
        <v>85</v>
      </c>
      <c r="E20" s="85">
        <v>5</v>
      </c>
      <c r="F20" s="85">
        <v>5</v>
      </c>
      <c r="G20" s="85">
        <v>2</v>
      </c>
      <c r="H20" s="66">
        <f t="shared" si="2"/>
        <v>4</v>
      </c>
      <c r="I20" s="85" t="str">
        <f>VLOOKUP(H20,Tablas!$A$3:$B$7,2,0)</f>
        <v>Alto</v>
      </c>
    </row>
    <row r="21" spans="1:9" ht="30">
      <c r="A21" s="104"/>
      <c r="B21" s="108"/>
      <c r="C21" s="23" t="s">
        <v>86</v>
      </c>
      <c r="D21" s="26" t="s">
        <v>87</v>
      </c>
      <c r="E21" s="85">
        <v>4</v>
      </c>
      <c r="F21" s="85">
        <v>4</v>
      </c>
      <c r="G21" s="85">
        <v>4</v>
      </c>
      <c r="H21" s="66">
        <f t="shared" si="2"/>
        <v>4</v>
      </c>
      <c r="I21" s="85" t="str">
        <f>VLOOKUP(H21,Tablas!$A$3:$B$7,2,0)</f>
        <v>Alto</v>
      </c>
    </row>
    <row r="22" spans="1:9" ht="45">
      <c r="A22" s="104"/>
      <c r="B22" s="108"/>
      <c r="C22" s="23" t="s">
        <v>88</v>
      </c>
      <c r="D22" s="26" t="s">
        <v>89</v>
      </c>
      <c r="E22" s="85">
        <v>4</v>
      </c>
      <c r="F22" s="85">
        <v>4</v>
      </c>
      <c r="G22" s="85">
        <v>2</v>
      </c>
      <c r="H22" s="66">
        <v>3</v>
      </c>
      <c r="I22" s="85" t="str">
        <f>VLOOKUP(H22,Tablas!$A$3:$B$7,2,0)</f>
        <v>Medio</v>
      </c>
    </row>
    <row r="23" spans="1:9" ht="45">
      <c r="A23" s="106"/>
      <c r="B23" s="108"/>
      <c r="C23" s="23" t="s">
        <v>90</v>
      </c>
      <c r="D23" s="26" t="s">
        <v>91</v>
      </c>
      <c r="E23" s="85">
        <v>5</v>
      </c>
      <c r="F23" s="85">
        <v>4</v>
      </c>
      <c r="G23" s="85">
        <v>2</v>
      </c>
      <c r="H23" s="66">
        <v>4</v>
      </c>
      <c r="I23" s="85" t="str">
        <f>VLOOKUP(H23,Tablas!$A$3:$B$7,2,0)</f>
        <v>Alto</v>
      </c>
    </row>
    <row r="24" spans="1:9" ht="15.75" thickBot="1">
      <c r="A24" s="29"/>
      <c r="B24" s="30"/>
      <c r="C24" s="74"/>
      <c r="D24" s="75"/>
      <c r="E24" s="68"/>
      <c r="F24" s="68"/>
      <c r="G24" s="68"/>
      <c r="H24" s="67"/>
      <c r="I24" s="68"/>
    </row>
    <row r="25" spans="1:9" ht="30">
      <c r="A25" s="103" t="s">
        <v>92</v>
      </c>
      <c r="B25" s="105" t="s">
        <v>93</v>
      </c>
      <c r="C25" s="23" t="s">
        <v>70</v>
      </c>
      <c r="D25" s="26" t="s">
        <v>94</v>
      </c>
      <c r="E25" s="85">
        <v>5</v>
      </c>
      <c r="F25" s="85">
        <v>3</v>
      </c>
      <c r="G25" s="85">
        <v>1</v>
      </c>
      <c r="H25" s="66">
        <f t="shared" si="2"/>
        <v>3</v>
      </c>
      <c r="I25" s="85" t="str">
        <f>VLOOKUP(H25,Tablas!$A$3:$B$7,2,0)</f>
        <v>Medio</v>
      </c>
    </row>
    <row r="26" spans="1:9" ht="45">
      <c r="A26" s="104"/>
      <c r="B26" s="97"/>
      <c r="C26" s="26" t="s">
        <v>96</v>
      </c>
      <c r="D26" s="26" t="s">
        <v>131</v>
      </c>
      <c r="E26" s="85">
        <v>4</v>
      </c>
      <c r="F26" s="85">
        <v>4</v>
      </c>
      <c r="G26" s="85">
        <v>1</v>
      </c>
      <c r="H26" s="66">
        <f t="shared" si="2"/>
        <v>3</v>
      </c>
      <c r="I26" s="86" t="str">
        <f>VLOOKUP(H26,Tablas!$A$3:$B$7,2,0)</f>
        <v>Medio</v>
      </c>
    </row>
    <row r="27" spans="1:9" ht="30">
      <c r="A27" s="104"/>
      <c r="B27" s="97"/>
      <c r="C27" s="22" t="s">
        <v>72</v>
      </c>
      <c r="D27" s="26" t="s">
        <v>98</v>
      </c>
      <c r="E27" s="85">
        <v>5</v>
      </c>
      <c r="F27" s="85">
        <v>1</v>
      </c>
      <c r="G27" s="85">
        <v>1</v>
      </c>
      <c r="H27" s="79">
        <v>2</v>
      </c>
      <c r="I27" s="81" t="str">
        <f>VLOOKUP(H27,Tablas!$A$3:$B$7,2,0)</f>
        <v>Bajo</v>
      </c>
    </row>
    <row r="28" spans="1:9" ht="45">
      <c r="A28" s="104"/>
      <c r="B28" s="97"/>
      <c r="C28" s="27" t="s">
        <v>78</v>
      </c>
      <c r="D28" s="26" t="s">
        <v>79</v>
      </c>
      <c r="E28" s="85">
        <v>4</v>
      </c>
      <c r="F28" s="85">
        <v>1</v>
      </c>
      <c r="G28" s="85">
        <v>1</v>
      </c>
      <c r="H28" s="79">
        <f t="shared" si="2"/>
        <v>2</v>
      </c>
      <c r="I28" s="81" t="str">
        <f>VLOOKUP(H28,Tablas!$A$3:$B$7,2,0)</f>
        <v>Bajo</v>
      </c>
    </row>
    <row r="29" spans="1:9" ht="15.75" thickBot="1">
      <c r="A29" s="34"/>
      <c r="B29" s="36"/>
      <c r="C29" s="76"/>
      <c r="D29" s="72"/>
      <c r="E29" s="68"/>
      <c r="F29" s="68"/>
      <c r="G29" s="68"/>
      <c r="H29" s="67"/>
      <c r="I29" s="80"/>
    </row>
    <row r="30" spans="1:9" ht="45">
      <c r="A30" s="93" t="s">
        <v>99</v>
      </c>
      <c r="B30" s="95" t="s">
        <v>100</v>
      </c>
      <c r="C30" s="77" t="s">
        <v>132</v>
      </c>
      <c r="D30" s="26" t="s">
        <v>133</v>
      </c>
      <c r="E30" s="85">
        <v>5</v>
      </c>
      <c r="F30" s="85">
        <v>5</v>
      </c>
      <c r="G30" s="85">
        <v>3</v>
      </c>
      <c r="H30" s="66">
        <v>4</v>
      </c>
      <c r="I30" s="85" t="str">
        <f>VLOOKUP(H30,Tablas!$A$3:$B$7,2,0)</f>
        <v>Alto</v>
      </c>
    </row>
    <row r="31" spans="1:9" ht="30">
      <c r="A31" s="94"/>
      <c r="B31" s="96"/>
      <c r="C31" s="23" t="s">
        <v>103</v>
      </c>
      <c r="D31" s="26" t="s">
        <v>104</v>
      </c>
      <c r="E31" s="85">
        <v>2</v>
      </c>
      <c r="F31" s="85">
        <v>4</v>
      </c>
      <c r="G31" s="85">
        <v>4</v>
      </c>
      <c r="H31" s="66">
        <v>3</v>
      </c>
      <c r="I31" s="85" t="str">
        <f>VLOOKUP(H31,Tablas!$A$3:$B$7,2,0)</f>
        <v>Medio</v>
      </c>
    </row>
    <row r="32" spans="1:9">
      <c r="A32" s="119" t="s">
        <v>105</v>
      </c>
      <c r="B32" s="116" t="s">
        <v>106</v>
      </c>
      <c r="C32" s="76"/>
      <c r="D32" s="76"/>
      <c r="E32" s="68"/>
      <c r="F32" s="68"/>
      <c r="G32" s="68"/>
      <c r="H32" s="67"/>
      <c r="I32" s="68"/>
    </row>
    <row r="33" spans="1:9" ht="45" customHeight="1">
      <c r="A33" s="120"/>
      <c r="B33" s="117"/>
      <c r="C33" s="85" t="s">
        <v>134</v>
      </c>
      <c r="D33" s="87" t="s">
        <v>108</v>
      </c>
      <c r="E33" s="85">
        <v>3</v>
      </c>
      <c r="F33" s="85">
        <v>3</v>
      </c>
      <c r="G33" s="85">
        <v>3</v>
      </c>
      <c r="H33" s="66">
        <f t="shared" si="2"/>
        <v>3</v>
      </c>
      <c r="I33" s="85" t="str">
        <f>VLOOKUP(H33,Tablas!$A$3:$B$7,2,0)</f>
        <v>Medio</v>
      </c>
    </row>
    <row r="34" spans="1:9" ht="45">
      <c r="A34" s="120"/>
      <c r="B34" s="117"/>
      <c r="C34" s="85" t="s">
        <v>134</v>
      </c>
      <c r="D34" s="87" t="s">
        <v>108</v>
      </c>
      <c r="E34" s="85">
        <v>3</v>
      </c>
      <c r="F34" s="85">
        <v>3</v>
      </c>
      <c r="G34" s="85">
        <v>3</v>
      </c>
      <c r="H34" s="66">
        <f t="shared" si="2"/>
        <v>3</v>
      </c>
      <c r="I34" s="85" t="str">
        <f>VLOOKUP(H34,Tablas!$A$3:$B$7,2,0)</f>
        <v>Medio</v>
      </c>
    </row>
    <row r="35" spans="1:9" ht="45">
      <c r="A35" s="120"/>
      <c r="B35" s="117"/>
      <c r="C35" s="28" t="s">
        <v>134</v>
      </c>
      <c r="D35" s="87" t="s">
        <v>108</v>
      </c>
      <c r="E35" s="85">
        <v>3</v>
      </c>
      <c r="F35" s="85">
        <v>3</v>
      </c>
      <c r="G35" s="85">
        <v>3</v>
      </c>
      <c r="H35" s="66">
        <f t="shared" si="2"/>
        <v>3</v>
      </c>
      <c r="I35" s="85" t="str">
        <f>VLOOKUP(H35,Tablas!$A$3:$B$7,2,0)</f>
        <v>Medio</v>
      </c>
    </row>
    <row r="36" spans="1:9" ht="30">
      <c r="A36" s="120"/>
      <c r="B36" s="117"/>
      <c r="C36" s="26" t="s">
        <v>111</v>
      </c>
      <c r="D36" s="87" t="s">
        <v>112</v>
      </c>
      <c r="E36" s="85">
        <v>4</v>
      </c>
      <c r="F36" s="85">
        <v>4</v>
      </c>
      <c r="G36" s="85">
        <v>4</v>
      </c>
      <c r="H36" s="66">
        <f t="shared" si="2"/>
        <v>4</v>
      </c>
      <c r="I36" s="85" t="str">
        <f>VLOOKUP(H36,Tablas!$A$3:$B$7,2,0)</f>
        <v>Alto</v>
      </c>
    </row>
    <row r="37" spans="1:9">
      <c r="A37" s="120"/>
      <c r="B37" s="117"/>
      <c r="C37" s="87" t="s">
        <v>113</v>
      </c>
      <c r="D37" s="87" t="s">
        <v>114</v>
      </c>
      <c r="E37" s="85">
        <v>4</v>
      </c>
      <c r="F37" s="85">
        <v>4</v>
      </c>
      <c r="G37" s="85">
        <v>4</v>
      </c>
      <c r="H37" s="66">
        <f t="shared" si="2"/>
        <v>4</v>
      </c>
      <c r="I37" s="86" t="str">
        <f>VLOOKUP(H37,Tablas!$A$3:$B$7,2,0)</f>
        <v>Alto</v>
      </c>
    </row>
    <row r="38" spans="1:9" ht="30">
      <c r="A38" s="120"/>
      <c r="B38" s="117"/>
      <c r="C38" s="87" t="s">
        <v>135</v>
      </c>
      <c r="D38" s="87" t="s">
        <v>116</v>
      </c>
      <c r="E38" s="85">
        <v>1</v>
      </c>
      <c r="F38" s="85">
        <v>2</v>
      </c>
      <c r="G38" s="85">
        <v>2</v>
      </c>
      <c r="H38" s="79">
        <v>2</v>
      </c>
      <c r="I38" s="81" t="str">
        <f>VLOOKUP(H38,Tablas!$A$3:$B$7,2,0)</f>
        <v>Bajo</v>
      </c>
    </row>
    <row r="39" spans="1:9">
      <c r="A39" s="121"/>
      <c r="B39" s="118"/>
      <c r="C39" s="87" t="str">
        <f>Amenazas!C39</f>
        <v>FI. Acción mal intencionada</v>
      </c>
      <c r="D39" s="87" t="str">
        <f>Amenazas!D39</f>
        <v>Fraude y hurto de información</v>
      </c>
      <c r="E39" s="85">
        <v>5</v>
      </c>
      <c r="F39" s="85">
        <v>5</v>
      </c>
      <c r="G39" s="85">
        <v>5</v>
      </c>
      <c r="H39" s="66">
        <f t="shared" si="2"/>
        <v>5</v>
      </c>
      <c r="I39" s="89" t="str">
        <f>VLOOKUP(H39,Tablas!$A$3:$B$7,2,0)</f>
        <v>Muy Alto</v>
      </c>
    </row>
  </sheetData>
  <autoFilter ref="A1:I4" xr:uid="{00000000-0009-0000-0000-000002000000}"/>
  <mergeCells count="14">
    <mergeCell ref="B32:B39"/>
    <mergeCell ref="A32:A39"/>
    <mergeCell ref="A30:A31"/>
    <mergeCell ref="B2:B4"/>
    <mergeCell ref="B6:B11"/>
    <mergeCell ref="B13:B17"/>
    <mergeCell ref="B19:B23"/>
    <mergeCell ref="B25:B28"/>
    <mergeCell ref="B30:B31"/>
    <mergeCell ref="A2:A4"/>
    <mergeCell ref="A6:A11"/>
    <mergeCell ref="A13:A17"/>
    <mergeCell ref="A19:A23"/>
    <mergeCell ref="A25:A28"/>
  </mergeCells>
  <conditionalFormatting sqref="I2:I38">
    <cfRule type="containsText" dxfId="9" priority="14" operator="containsText" text="Medio">
      <formula>NOT(ISERROR(SEARCH("Medio",I2)))</formula>
    </cfRule>
  </conditionalFormatting>
  <conditionalFormatting sqref="I2:I38">
    <cfRule type="containsText" dxfId="8" priority="13" operator="containsText" text="Muy Bajo">
      <formula>NOT(ISERROR(SEARCH("Muy Bajo",I2)))</formula>
    </cfRule>
  </conditionalFormatting>
  <conditionalFormatting sqref="I2:I38">
    <cfRule type="containsText" dxfId="7" priority="11" operator="containsText" text="Muy Alto">
      <formula>NOT(ISERROR(SEARCH("Muy Alto",I2)))</formula>
    </cfRule>
    <cfRule type="containsText" dxfId="6" priority="12" operator="containsText" text="Alto">
      <formula>NOT(ISERROR(SEARCH("Alto",I2)))</formula>
    </cfRule>
  </conditionalFormatting>
  <conditionalFormatting sqref="I39">
    <cfRule type="containsText" dxfId="5" priority="4" operator="containsText" text="Medio">
      <formula>NOT(ISERROR(SEARCH("Medio",I39)))</formula>
    </cfRule>
  </conditionalFormatting>
  <conditionalFormatting sqref="I39">
    <cfRule type="containsText" dxfId="4" priority="3" operator="containsText" text="Muy Bajo">
      <formula>NOT(ISERROR(SEARCH("Muy Bajo",I39)))</formula>
    </cfRule>
  </conditionalFormatting>
  <conditionalFormatting sqref="I39">
    <cfRule type="containsText" dxfId="3" priority="1" operator="containsText" text="Muy Alto">
      <formula>NOT(ISERROR(SEARCH("Muy Alto",I39)))</formula>
    </cfRule>
    <cfRule type="containsText" dxfId="2" priority="2" operator="containsText" text="Alto">
      <formula>NOT(ISERROR(SEARCH("Alto",I39)))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CA380EA2-9EE5-45B1-8BD8-CF140D54599B}">
            <xm:f>NOT(ISERROR(SEARCH($I$2,I2)))</xm:f>
            <xm:f>$I$2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I2:I38</xm:sqref>
        </x14:conditionalFormatting>
        <x14:conditionalFormatting xmlns:xm="http://schemas.microsoft.com/office/excel/2006/main">
          <x14:cfRule type="containsText" priority="5" operator="containsText" id="{992A7E6B-E72A-4436-B564-6A55FC819E52}">
            <xm:f>NOT(ISERROR(SEARCH($I$2,I39)))</xm:f>
            <xm:f>$I$2</xm:f>
            <x14:dxf>
              <font>
                <color theme="1"/>
              </font>
              <fill>
                <patternFill>
                  <bgColor rgb="FF92D050"/>
                </patternFill>
              </fill>
            </x14:dxf>
          </x14:cfRule>
          <xm:sqref>I39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 xr3:uid="{51F8DEE0-4D01-5F28-A812-FC0BD7CAC4A5}">
      <selection activeCell="B4" sqref="B4"/>
    </sheetView>
  </sheetViews>
  <sheetFormatPr defaultColWidth="9.140625" defaultRowHeight="15"/>
  <cols>
    <col min="1" max="1" width="19.140625" customWidth="1"/>
    <col min="2" max="2" width="11.5703125" customWidth="1"/>
    <col min="4" max="4" width="14" customWidth="1"/>
    <col min="5" max="5" width="18.28515625" customWidth="1"/>
  </cols>
  <sheetData>
    <row r="1" spans="1:5">
      <c r="A1" s="122" t="s">
        <v>136</v>
      </c>
      <c r="B1" s="124" t="s">
        <v>137</v>
      </c>
      <c r="D1" s="124" t="s">
        <v>138</v>
      </c>
      <c r="E1" s="126" t="s">
        <v>139</v>
      </c>
    </row>
    <row r="2" spans="1:5" ht="15.75" thickBot="1">
      <c r="A2" s="123"/>
      <c r="B2" s="125"/>
      <c r="D2" s="125"/>
      <c r="E2" s="127"/>
    </row>
    <row r="3" spans="1:5" ht="15.75" thickBot="1">
      <c r="A3" s="59">
        <v>1</v>
      </c>
      <c r="B3" s="78" t="s">
        <v>140</v>
      </c>
      <c r="D3" s="65" t="s">
        <v>141</v>
      </c>
      <c r="E3" s="60" t="s">
        <v>140</v>
      </c>
    </row>
    <row r="4" spans="1:5" ht="15.75" thickBot="1">
      <c r="A4" s="59">
        <v>2</v>
      </c>
      <c r="B4" s="61" t="s">
        <v>142</v>
      </c>
      <c r="D4" s="65" t="s">
        <v>143</v>
      </c>
      <c r="E4" s="61" t="s">
        <v>142</v>
      </c>
    </row>
    <row r="5" spans="1:5" ht="15.75" thickBot="1">
      <c r="A5" s="59">
        <v>3</v>
      </c>
      <c r="B5" s="62" t="s">
        <v>144</v>
      </c>
      <c r="D5" s="65" t="s">
        <v>145</v>
      </c>
      <c r="E5" s="62" t="s">
        <v>144</v>
      </c>
    </row>
    <row r="6" spans="1:5" ht="15.75" thickBot="1">
      <c r="A6" s="59">
        <v>4</v>
      </c>
      <c r="B6" s="63" t="s">
        <v>146</v>
      </c>
      <c r="D6" s="65" t="s">
        <v>147</v>
      </c>
      <c r="E6" s="63" t="s">
        <v>146</v>
      </c>
    </row>
    <row r="7" spans="1:5" ht="15.75" thickBot="1">
      <c r="A7" s="59">
        <v>5</v>
      </c>
      <c r="B7" s="64" t="s">
        <v>148</v>
      </c>
      <c r="D7" s="65">
        <v>25</v>
      </c>
      <c r="E7" s="64" t="s">
        <v>148</v>
      </c>
    </row>
  </sheetData>
  <mergeCells count="4">
    <mergeCell ref="A1:A2"/>
    <mergeCell ref="B1:B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WFUENTES</dc:creator>
  <cp:keywords/>
  <dc:description/>
  <cp:lastModifiedBy>Ing Juan Carlos Puentes G</cp:lastModifiedBy>
  <cp:revision/>
  <dcterms:created xsi:type="dcterms:W3CDTF">2017-05-06T22:10:19Z</dcterms:created>
  <dcterms:modified xsi:type="dcterms:W3CDTF">2017-05-28T23:53:48Z</dcterms:modified>
  <cp:category/>
  <cp:contentStatus/>
</cp:coreProperties>
</file>